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ndreashessel/Downloads/"/>
    </mc:Choice>
  </mc:AlternateContent>
  <xr:revisionPtr revIDLastSave="0" documentId="13_ncr:1_{BFD9BFB7-F522-8D44-B0D3-40BF04607F85}" xr6:coauthVersionLast="47" xr6:coauthVersionMax="47" xr10:uidLastSave="{00000000-0000-0000-0000-000000000000}"/>
  <bookViews>
    <workbookView xWindow="40520" yWindow="2980" windowWidth="33120" windowHeight="21420" tabRatio="500" xr2:uid="{00000000-000D-0000-FFFF-FFFF00000000}"/>
  </bookViews>
  <sheets>
    <sheet name="Anleitung" sheetId="1" r:id="rId1"/>
    <sheet name="Selbstcheck" sheetId="2" r:id="rId2"/>
    <sheet name="Auswertung" sheetId="3" r:id="rId3"/>
    <sheet name="Config" sheetId="4" state="hidden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3" l="1"/>
  <c r="B8" i="3"/>
  <c r="D8" i="3" s="1"/>
  <c r="C7" i="3"/>
  <c r="C6" i="3"/>
  <c r="C5" i="3"/>
  <c r="B5" i="3"/>
  <c r="D5" i="3" s="1"/>
  <c r="C4" i="3"/>
  <c r="C10" i="3" s="1"/>
  <c r="E29" i="2"/>
  <c r="E28" i="2"/>
  <c r="E27" i="2"/>
  <c r="E26" i="2"/>
  <c r="E25" i="2"/>
  <c r="E24" i="2"/>
  <c r="E23" i="2"/>
  <c r="B7" i="3" s="1"/>
  <c r="D7" i="3" s="1"/>
  <c r="E22" i="2"/>
  <c r="E21" i="2"/>
  <c r="E20" i="2"/>
  <c r="E19" i="2"/>
  <c r="E18" i="2"/>
  <c r="E17" i="2"/>
  <c r="B6" i="3" s="1"/>
  <c r="D6" i="3" s="1"/>
  <c r="E16" i="2"/>
  <c r="E15" i="2"/>
  <c r="E14" i="2"/>
  <c r="E13" i="2"/>
  <c r="E12" i="2"/>
  <c r="E11" i="2"/>
  <c r="E10" i="2"/>
  <c r="E9" i="2"/>
  <c r="E8" i="2"/>
  <c r="E7" i="2"/>
  <c r="E6" i="2"/>
  <c r="E5" i="2"/>
  <c r="B4" i="3" s="1"/>
  <c r="H7" i="3" l="1"/>
  <c r="E7" i="3"/>
  <c r="H6" i="3"/>
  <c r="E6" i="3"/>
  <c r="H5" i="3"/>
  <c r="E5" i="3"/>
  <c r="E8" i="3"/>
  <c r="H8" i="3"/>
  <c r="B10" i="3"/>
  <c r="D10" i="3" s="1"/>
  <c r="E10" i="3" s="1"/>
  <c r="D4" i="3"/>
  <c r="H4" i="3" l="1"/>
  <c r="E4" i="3"/>
  <c r="D16" i="3" l="1"/>
  <c r="E16" i="3" s="1"/>
  <c r="A16" i="3"/>
  <c r="D15" i="3"/>
  <c r="E15" i="3" s="1"/>
  <c r="A15" i="3"/>
  <c r="D14" i="3"/>
  <c r="E14" i="3" s="1"/>
  <c r="A14" i="3"/>
</calcChain>
</file>

<file path=xl/sharedStrings.xml><?xml version="1.0" encoding="utf-8"?>
<sst xmlns="http://schemas.openxmlformats.org/spreadsheetml/2006/main" count="117" uniqueCount="88">
  <si>
    <t>Ransomware-Readiness-Selbstcheck</t>
  </si>
  <si>
    <t>Eine Arbeitshilfe zur ISU-Ausgabe 17. In wenigen Minuten sehen Sie, wie gut Ihr Haus auf einen Ransomware-Vorfall vorbereitet ist.</t>
  </si>
  <si>
    <t>So gehen Sie vor</t>
  </si>
  <si>
    <t>1.  Oeffnen Sie das Blatt 'Selbstcheck'.</t>
  </si>
  <si>
    <t>2.  Beantworten Sie jede der 25 Fragen in der gelben Spalte 'Antwort'. Waehlen Sie Ja, Teilweise, Nein oder Unklar.</t>
  </si>
  <si>
    <t>3.  Wechseln Sie auf das Blatt 'Auswertung'. Reifegrad, Ampel, Radar und Ihre drei dringendsten Baustellen entstehen automatisch.</t>
  </si>
  <si>
    <t>So lesen Sie das Ergebnis</t>
  </si>
  <si>
    <t>Gruen ab 80 Prozent, gut aufgestellt. Gelb ab 50 Prozent, verbessern. Rot unter 50 Prozent, dringender Handlungsbedarf.</t>
  </si>
  <si>
    <t>Jede Frage zaehlt Ja gleich 2 Punkte, Teilweise gleich 1, Nein und Unklar gleich 0. Der Reifegrad ist der Anteil erreichter Punkte.</t>
  </si>
  <si>
    <t>Unbeantwortete Fragen zaehlen als 0. Beantworten Sie also moeglichst alle, sonst wirkt das Ergebnis schlechter als die Lage.</t>
  </si>
  <si>
    <t>Hinweis</t>
  </si>
  <si>
    <t>Der Selbstcheck ersetzt keine Pruefung, er gibt eine schnelle Standortbestimmung. Die roten Felder sind Ihre Startpunkte.</t>
  </si>
  <si>
    <t>Nur die gelben Felder im Blatt 'Selbstcheck' sind zur Eingabe gedacht. Alle uebrigen Bereiche sind geschuetzt.</t>
  </si>
  <si>
    <t>ISU Ausgabe 17  |  Ransomware-Readiness-Selbstcheck</t>
  </si>
  <si>
    <t>Beantworten Sie jede Frage in Spalte D (gelbe Felder). Auswahl: Ja, Teilweise, Nein oder Unklar. Die Auswertung entsteht automatisch auf dem Blatt 'Auswertung'.</t>
  </si>
  <si>
    <t>Nr</t>
  </si>
  <si>
    <t>Kategorie</t>
  </si>
  <si>
    <t>Frage</t>
  </si>
  <si>
    <t>Antwort</t>
  </si>
  <si>
    <t>Punkte</t>
  </si>
  <si>
    <t>Hinweis / Best Practice</t>
  </si>
  <si>
    <t>A  Backup &amp; Wiederherstellung</t>
  </si>
  <si>
    <t>Es existiert mindestens eine Backup-Kopie, die offline oder unveraenderbar (immutable) vom Netz getrennt ist.</t>
  </si>
  <si>
    <t>Immutable- oder Offline-Kopie ist die Alternative zur Loesegeldzahlung.</t>
  </si>
  <si>
    <t>Die Wiederherstellung aus dem Backup wurde in den letzten 6 Monaten erfolgreich getestet.</t>
  </si>
  <si>
    <t>Nur eine getestete Rueckspielung ist ein echtes Backup.</t>
  </si>
  <si>
    <t>Die Backups sind durch eigene Zugangsdaten geschuetzt, getrennt von den Domaenen-Administratoren.</t>
  </si>
  <si>
    <t>Sonst verschluesselt der Angreifer die Backups gleich mit.</t>
  </si>
  <si>
    <t>Es ist dokumentiert, wie lange eine vollstaendige Wiederherstellung dauert (RTO bekannt).</t>
  </si>
  <si>
    <t>RTO kennen heisst, Erwartungen und Ausfall realistisch planen.</t>
  </si>
  <si>
    <t>Kritische Systeme und Datenbestaende sind identifiziert und im Backup priorisiert.</t>
  </si>
  <si>
    <t>Erst Kronjuwelen sichern, dann den Rest.</t>
  </si>
  <si>
    <t>B  Identitaet &amp; Zugaenge</t>
  </si>
  <si>
    <t>Mehrfaktor-Authentifizierung ist fuer alle Zugaenge von aussen aktiv.</t>
  </si>
  <si>
    <t>Wirksamste Einzelmassnahme gegen gestohlene Passwoerter.</t>
  </si>
  <si>
    <t>Mehrfaktor-Authentifizierung ist fuer alle privilegierten (Administrator-) Konten aktiv.</t>
  </si>
  <si>
    <t>Privilegierte Konten sind das Hauptziel des Angreifers.</t>
  </si>
  <si>
    <t>Die Zahl der Domaenen-Administratoren ist auf das Noetigste begrenzt und dokumentiert.</t>
  </si>
  <si>
    <t>Wenige Admins, kleinere Angriffsflaeche.</t>
  </si>
  <si>
    <t>Administrative Taetigkeiten laufen ueber separate Admin-Konten, nicht ueber Alltagskonten.</t>
  </si>
  <si>
    <t>Trennung schuetzt das Alltagskonto vor Rechteausweitung.</t>
  </si>
  <si>
    <t>Zugaenge ausgeschiedener Beschaeftigter werden zeitnah (binnen eines Tages) deaktiviert.</t>
  </si>
  <si>
    <t>Verwaiste Konten sind stille Hintertueren.</t>
  </si>
  <si>
    <t>C  Netz &amp; Haertung</t>
  </si>
  <si>
    <t>Kein Remote-Desktop-Zugang (RDP) ist direkt aus dem Internet erreichbar.</t>
  </si>
  <si>
    <t>Offenes RDP wird binnen Stunden gefunden. Hinter VPN legen.</t>
  </si>
  <si>
    <t>Das Netz ist segmentiert, Server und Arbeitsplaetze sind getrennt.</t>
  </si>
  <si>
    <t>Segmentierung macht aus dem Flaechenbrand einen Zimmerbrand.</t>
  </si>
  <si>
    <t>Sicherheitsupdates fuer Systeme am Perimeter (VPN, Firewall) werden zeitnah eingespielt.</t>
  </si>
  <si>
    <t>Perimeter zuerst patchen, hier kommen Angreifer ohne Klick rein.</t>
  </si>
  <si>
    <t>Makros aus dem Internet sind zentral blockiert oder eingeschraenkt.</t>
  </si>
  <si>
    <t>Makros aus dem Netz sind ein klassischer Erstzugang.</t>
  </si>
  <si>
    <t>Nicht benoetigte Dienste und Zugaenge sind deaktiviert (Haertung dokumentiert).</t>
  </si>
  <si>
    <t>Was nicht laeuft, kann nicht angegriffen werden.</t>
  </si>
  <si>
    <t>D  Erkennung &amp; Reaktion</t>
  </si>
  <si>
    <t>Auf Endgeraeten und Servern ist eine Erkennungsloesung (EDR/AV) aktiv und wird ueberwacht.</t>
  </si>
  <si>
    <t>Erkennung verkuerzt die Verweildauer des Angreifers.</t>
  </si>
  <si>
    <t>Sicherheitsrelevante Protokolle werden zentral gesammelt und mindestens 90 Tage aufbewahrt.</t>
  </si>
  <si>
    <t>Ohne Logs keine Forensik und keine belastbare Meldung.</t>
  </si>
  <si>
    <t>Ein Notfallplan fuer Ransomware existiert und liegt auch offline (auf Papier) vor.</t>
  </si>
  <si>
    <t>Der Plan muss verfuegbar sein, wenn das Intranet weg ist.</t>
  </si>
  <si>
    <t>Der Krisenstab ist benannt und hat die Reaktion in den letzten 12 Monaten geuebt.</t>
  </si>
  <si>
    <t>Geuebte Ablaeufe schlagen den schoensten Plan.</t>
  </si>
  <si>
    <t>Ein Incident-Response-Dienstleister oder Ansprechpartner ist vorab vertraglich geklaert.</t>
  </si>
  <si>
    <t>Im Ernstfall zaehlt jede Stunde, klaeren Sie das vorab.</t>
  </si>
  <si>
    <t>E  Awareness &amp; Prozesse</t>
  </si>
  <si>
    <t>Beschaeftigte werden regelmaessig zu Phishing geschult (mindestens jaehrlich).</t>
  </si>
  <si>
    <t>Der Mensch ist die erste und die letzte Verteidigungslinie.</t>
  </si>
  <si>
    <t>Es gibt einen einfachen, bekannten Meldeweg fuer verdaechtige Mails und Vorfaelle.</t>
  </si>
  <si>
    <t>Ein einfacher Meldeweg bringt Vorfaelle frueh ans Licht.</t>
  </si>
  <si>
    <t>Die Meldepflichten (72h nach Art. 33 DSGVO) sind vorbereitet, Vorlage und Behoerde hinterlegt.</t>
  </si>
  <si>
    <t>Die 72-Stunden-Uhr laeuft ab Bekanntwerden.</t>
  </si>
  <si>
    <t>Eine Cyberversicherung besteht, und ihre Anforderungen sind bekannt und erfuellt.</t>
  </si>
  <si>
    <t>Der Versicherer prueft im Schadensfall Ihre Hausaufgaben.</t>
  </si>
  <si>
    <t>Kritische Dienstleister sind bekannt und ihre Sicherheitslage wird gesteuert.</t>
  </si>
  <si>
    <t>Verantwortung fuer Dienstleister laesst sich nicht outsourcen.</t>
  </si>
  <si>
    <t>Auswertung  |  Ransomware-Readiness</t>
  </si>
  <si>
    <t>Max</t>
  </si>
  <si>
    <t>Reifegrad</t>
  </si>
  <si>
    <t>Bewertung</t>
  </si>
  <si>
    <t>Gesamt-Reifegrad</t>
  </si>
  <si>
    <t>Ihre drei dringendsten Baustellen</t>
  </si>
  <si>
    <t>Schwelle gruen (&gt;=)</t>
  </si>
  <si>
    <t>Ja</t>
  </si>
  <si>
    <t>Schwelle gelb (&gt;=)</t>
  </si>
  <si>
    <t>Teilweise</t>
  </si>
  <si>
    <t>Nein</t>
  </si>
  <si>
    <t>Unklar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</si>
</sst>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1"/>
      <color theme="1"/>
      <name val="Calibri"/>
      <family val="2"/>
      <charset val="1"/>
    </font>
    <font>
      <b/>
      <sz val="18"/>
      <color rgb="FF1B3A5B"/>
      <name val="Arial"/>
      <family val="2"/>
    </font>
    <font>
      <sz val="11"/>
      <color rgb="FF4A6A86"/>
      <name val="Arial"/>
      <family val="2"/>
    </font>
    <font>
      <b/>
      <sz val="12"/>
      <color rgb="FFC8102E"/>
      <name val="Arial"/>
      <family val="2"/>
    </font>
    <font>
      <sz val="10"/>
      <color rgb="FF20272E"/>
      <name val="Arial"/>
      <family val="2"/>
    </font>
    <font>
      <b/>
      <sz val="15"/>
      <color rgb="FFFFFFFF"/>
      <name val="Arial"/>
      <family val="2"/>
    </font>
    <font>
      <sz val="9"/>
      <color rgb="FF4A6A86"/>
      <name val="Arial"/>
      <family val="2"/>
    </font>
    <font>
      <b/>
      <sz val="10"/>
      <color rgb="FFFFFFFF"/>
      <name val="Arial"/>
      <family val="2"/>
    </font>
    <font>
      <b/>
      <sz val="9"/>
      <color rgb="FF1B3A5B"/>
      <name val="Arial"/>
      <family val="2"/>
    </font>
    <font>
      <b/>
      <sz val="10"/>
      <color rgb="FF20272E"/>
      <name val="Arial"/>
      <family val="2"/>
    </font>
    <font>
      <b/>
      <sz val="10"/>
      <color rgb="FF1B3A5B"/>
      <name val="Arial"/>
      <family val="2"/>
    </font>
    <font>
      <b/>
      <sz val="11"/>
      <color rgb="FF1B3A5B"/>
      <name val="Arial"/>
      <family val="2"/>
    </font>
    <font>
      <b/>
      <sz val="12"/>
      <color rgb="FF1B3A5B"/>
      <name val="Arial"/>
      <family val="2"/>
    </font>
    <font>
      <b/>
      <sz val="11"/>
      <color rgb="FF20272E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B3A5B"/>
        <bgColor rgb="FF20272E"/>
      </patternFill>
    </fill>
    <fill>
      <patternFill patternType="solid">
        <fgColor rgb="FF4A6A86"/>
        <bgColor rgb="FF2E5F99"/>
      </patternFill>
    </fill>
    <fill>
      <patternFill patternType="solid">
        <fgColor rgb="FFFFF6CC"/>
        <bgColor rgb="FFEEF2F6"/>
      </patternFill>
    </fill>
    <fill>
      <patternFill patternType="solid">
        <fgColor rgb="FFEEF2F6"/>
        <bgColor rgb="FFFFFFFF"/>
      </patternFill>
    </fill>
  </fills>
  <borders count="2">
    <border>
      <left/>
      <right/>
      <top/>
      <bottom/>
      <diagonal/>
    </border>
    <border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1" fillId="5" borderId="1" xfId="0" applyFont="1" applyFill="1" applyBorder="1"/>
    <xf numFmtId="0" fontId="0" fillId="5" borderId="1" xfId="0" applyFill="1" applyBorder="1" applyAlignment="1">
      <alignment horizontal="center" vertical="center"/>
    </xf>
    <xf numFmtId="9" fontId="12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6"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6500"/>
        <name val="Arial"/>
        <charset val="1"/>
      </font>
      <fill>
        <patternFill>
          <bgColor rgb="FFFFEB9C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color rgb="FF9C6500"/>
        <name val="Arial"/>
        <charset val="1"/>
      </font>
      <fill>
        <patternFill>
          <bgColor rgb="FFFFEB9C"/>
        </patternFill>
      </fill>
    </dxf>
    <dxf>
      <font>
        <color rgb="FF006100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8102E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78787"/>
      <rgbColor rgb="FF9999FF"/>
      <rgbColor rgb="FF993366"/>
      <rgbColor rgb="FFFFF6CC"/>
      <rgbColor rgb="FFEEF2F6"/>
      <rgbColor rgb="FF660066"/>
      <rgbColor rgb="FFFF8080"/>
      <rgbColor rgb="FF2E5F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E4E9"/>
      <rgbColor rgb="FFC6EFCE"/>
      <rgbColor rgb="FFFFEB9C"/>
      <rgbColor rgb="FF99CCFF"/>
      <rgbColor rgb="FFFF99CC"/>
      <rgbColor rgb="FFCC99FF"/>
      <rgbColor rgb="FFFFC7CE"/>
      <rgbColor rgb="FF397BCA"/>
      <rgbColor rgb="FF33CCCC"/>
      <rgbColor rgb="FF99CC00"/>
      <rgbColor rgb="FFFFCC00"/>
      <rgbColor rgb="FFFF9900"/>
      <rgbColor rgb="FFFF6600"/>
      <rgbColor rgb="FF4A6A86"/>
      <rgbColor rgb="FF969696"/>
      <rgbColor rgb="FF1B3A5B"/>
      <rgbColor rgb="FF339966"/>
      <rgbColor rgb="FF003300"/>
      <rgbColor rgb="FF333300"/>
      <rgbColor rgb="FF993300"/>
      <rgbColor rgb="FF993366"/>
      <rgbColor rgb="FF333399"/>
      <rgbColor rgb="FF2027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Reifegrad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Auswertung!$D$3</c:f>
              <c:strCache>
                <c:ptCount val="1"/>
                <c:pt idx="0">
                  <c:v>Reifegrad</c:v>
                </c:pt>
              </c:strCache>
            </c:strRef>
          </c:tx>
          <c:spPr>
            <a:gradFill>
              <a:gsLst>
                <a:gs pos="0">
                  <a:srgbClr val="2E5F99"/>
                </a:gs>
                <a:gs pos="80000">
                  <a:srgbClr val="3C7AC7"/>
                </a:gs>
                <a:gs pos="100000">
                  <a:srgbClr val="397BCA"/>
                </a:gs>
              </a:gsLst>
              <a:lin ang="16200000"/>
            </a:gra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Auswertung!$A$4:$A$8</c:f>
              <c:strCache>
                <c:ptCount val="5"/>
                <c:pt idx="0">
                  <c:v>A  Backup &amp; Wiederherstellung</c:v>
                </c:pt>
                <c:pt idx="1">
                  <c:v>B  Identitaet &amp; Zugaenge</c:v>
                </c:pt>
                <c:pt idx="2">
                  <c:v>C  Netz &amp; Haertung</c:v>
                </c:pt>
                <c:pt idx="3">
                  <c:v>D  Erkennung &amp; Reaktion</c:v>
                </c:pt>
                <c:pt idx="4">
                  <c:v>E  Awareness &amp; Prozesse</c:v>
                </c:pt>
              </c:strCache>
            </c:strRef>
          </c:cat>
          <c:val>
            <c:numRef>
              <c:f>Auswertung!$D$4:$D$8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9-C748-8403-F5FF793B8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4651"/>
        <c:axId val="90117688"/>
      </c:radarChart>
      <c:catAx>
        <c:axId val="7791465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0117688"/>
        <c:crosses val="autoZero"/>
        <c:auto val="1"/>
        <c:lblAlgn val="ctr"/>
        <c:lblOffset val="100"/>
        <c:noMultiLvlLbl val="0"/>
      </c:catAx>
      <c:valAx>
        <c:axId val="9011768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791465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15</xdr:col>
      <xdr:colOff>398880</xdr:colOff>
      <xdr:row>19</xdr:row>
      <xdr:rowOff>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8"/>
  <sheetViews>
    <sheetView showGridLines="0" tabSelected="1" zoomScaleNormal="100" workbookViewId="0"/>
  </sheetViews>
  <sheetFormatPr baseColWidth="10" defaultColWidth="8.6640625" defaultRowHeight="15" x14ac:dyDescent="0.2"/>
  <cols>
    <col min="1" max="1" width="3" customWidth="1"/>
    <col min="2" max="2" width="100" customWidth="1"/>
  </cols>
  <sheetData>
    <row r="2" spans="2:2" ht="23" x14ac:dyDescent="0.25">
      <c r="B2" s="4" t="s">
        <v>0</v>
      </c>
    </row>
    <row r="4" spans="2:2" ht="30" x14ac:dyDescent="0.2">
      <c r="B4" s="5" t="s">
        <v>1</v>
      </c>
    </row>
    <row r="6" spans="2:2" ht="17" x14ac:dyDescent="0.2">
      <c r="B6" s="6" t="s">
        <v>2</v>
      </c>
    </row>
    <row r="7" spans="2:2" x14ac:dyDescent="0.2">
      <c r="B7" s="7" t="s">
        <v>3</v>
      </c>
    </row>
    <row r="8" spans="2:2" x14ac:dyDescent="0.2">
      <c r="B8" s="7" t="s">
        <v>4</v>
      </c>
    </row>
    <row r="9" spans="2:2" ht="28" x14ac:dyDescent="0.2">
      <c r="B9" s="7" t="s">
        <v>5</v>
      </c>
    </row>
    <row r="10" spans="2:2" x14ac:dyDescent="0.2">
      <c r="B10" s="7"/>
    </row>
    <row r="11" spans="2:2" ht="17" x14ac:dyDescent="0.2">
      <c r="B11" s="6" t="s">
        <v>6</v>
      </c>
    </row>
    <row r="12" spans="2:2" x14ac:dyDescent="0.2">
      <c r="B12" s="7" t="s">
        <v>7</v>
      </c>
    </row>
    <row r="13" spans="2:2" ht="28" x14ac:dyDescent="0.2">
      <c r="B13" s="7" t="s">
        <v>8</v>
      </c>
    </row>
    <row r="14" spans="2:2" ht="28" x14ac:dyDescent="0.2">
      <c r="B14" s="7" t="s">
        <v>9</v>
      </c>
    </row>
    <row r="15" spans="2:2" x14ac:dyDescent="0.2">
      <c r="B15" s="7"/>
    </row>
    <row r="16" spans="2:2" ht="17" x14ac:dyDescent="0.2">
      <c r="B16" s="6" t="s">
        <v>10</v>
      </c>
    </row>
    <row r="17" spans="2:2" x14ac:dyDescent="0.2">
      <c r="B17" s="7" t="s">
        <v>11</v>
      </c>
    </row>
    <row r="18" spans="2:2" x14ac:dyDescent="0.2">
      <c r="B18" s="7" t="s">
        <v>12</v>
      </c>
    </row>
  </sheetData>
  <sheetProtection sheet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showGridLines="0" zoomScaleNormal="100" workbookViewId="0">
      <pane ySplit="4" topLeftCell="A5" activePane="bottomLeft" state="frozen"/>
      <selection pane="bottomLeft" activeCell="D5" sqref="D5"/>
    </sheetView>
  </sheetViews>
  <sheetFormatPr baseColWidth="10" defaultColWidth="8.6640625" defaultRowHeight="15" x14ac:dyDescent="0.2"/>
  <cols>
    <col min="1" max="1" width="5" customWidth="1"/>
    <col min="2" max="2" width="20" customWidth="1"/>
    <col min="3" max="3" width="74" customWidth="1"/>
    <col min="4" max="4" width="14" customWidth="1"/>
    <col min="5" max="5" width="9" customWidth="1"/>
    <col min="6" max="6" width="40" customWidth="1"/>
  </cols>
  <sheetData>
    <row r="1" spans="1:6" ht="30" customHeight="1" x14ac:dyDescent="0.2">
      <c r="A1" s="3" t="s">
        <v>13</v>
      </c>
      <c r="B1" s="3"/>
      <c r="C1" s="3"/>
      <c r="D1" s="3"/>
      <c r="E1" s="3"/>
      <c r="F1" s="3"/>
    </row>
    <row r="2" spans="1:6" ht="27.75" customHeight="1" x14ac:dyDescent="0.2">
      <c r="A2" s="2" t="s">
        <v>14</v>
      </c>
      <c r="B2" s="2"/>
      <c r="C2" s="2"/>
      <c r="D2" s="2"/>
      <c r="E2" s="2"/>
      <c r="F2" s="2"/>
    </row>
    <row r="4" spans="1:6" ht="19.5" customHeight="1" x14ac:dyDescent="0.2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30" customHeight="1" x14ac:dyDescent="0.2">
      <c r="A5" s="9">
        <v>1</v>
      </c>
      <c r="B5" s="10" t="s">
        <v>21</v>
      </c>
      <c r="C5" s="11" t="s">
        <v>22</v>
      </c>
      <c r="D5" s="12"/>
      <c r="E5" s="9" t="str">
        <f>IF($D5="","",IFERROR(VLOOKUP($D5,Config!$A$2:$B$5,2,FALSE()),""))</f>
        <v/>
      </c>
      <c r="F5" s="13" t="s">
        <v>23</v>
      </c>
    </row>
    <row r="6" spans="1:6" ht="30" customHeight="1" x14ac:dyDescent="0.2">
      <c r="A6" s="9">
        <v>2</v>
      </c>
      <c r="B6" s="10" t="s">
        <v>21</v>
      </c>
      <c r="C6" s="11" t="s">
        <v>24</v>
      </c>
      <c r="D6" s="12"/>
      <c r="E6" s="9" t="str">
        <f>IF($D6="","",IFERROR(VLOOKUP($D6,Config!$A$2:$B$5,2,FALSE()),""))</f>
        <v/>
      </c>
      <c r="F6" s="13" t="s">
        <v>25</v>
      </c>
    </row>
    <row r="7" spans="1:6" ht="30" customHeight="1" x14ac:dyDescent="0.2">
      <c r="A7" s="9">
        <v>3</v>
      </c>
      <c r="B7" s="10" t="s">
        <v>21</v>
      </c>
      <c r="C7" s="11" t="s">
        <v>26</v>
      </c>
      <c r="D7" s="12"/>
      <c r="E7" s="9" t="str">
        <f>IF($D7="","",IFERROR(VLOOKUP($D7,Config!$A$2:$B$5,2,FALSE()),""))</f>
        <v/>
      </c>
      <c r="F7" s="13" t="s">
        <v>27</v>
      </c>
    </row>
    <row r="8" spans="1:6" ht="30" customHeight="1" x14ac:dyDescent="0.2">
      <c r="A8" s="9">
        <v>4</v>
      </c>
      <c r="B8" s="10" t="s">
        <v>21</v>
      </c>
      <c r="C8" s="11" t="s">
        <v>28</v>
      </c>
      <c r="D8" s="12"/>
      <c r="E8" s="9" t="str">
        <f>IF($D8="","",IFERROR(VLOOKUP($D8,Config!$A$2:$B$5,2,FALSE()),""))</f>
        <v/>
      </c>
      <c r="F8" s="13" t="s">
        <v>29</v>
      </c>
    </row>
    <row r="9" spans="1:6" ht="30" customHeight="1" x14ac:dyDescent="0.2">
      <c r="A9" s="9">
        <v>5</v>
      </c>
      <c r="B9" s="10" t="s">
        <v>21</v>
      </c>
      <c r="C9" s="11" t="s">
        <v>30</v>
      </c>
      <c r="D9" s="12"/>
      <c r="E9" s="9" t="str">
        <f>IF($D9="","",IFERROR(VLOOKUP($D9,Config!$A$2:$B$5,2,FALSE()),""))</f>
        <v/>
      </c>
      <c r="F9" s="13" t="s">
        <v>31</v>
      </c>
    </row>
    <row r="10" spans="1:6" ht="30" customHeight="1" x14ac:dyDescent="0.2">
      <c r="A10" s="9">
        <v>6</v>
      </c>
      <c r="B10" s="10" t="s">
        <v>32</v>
      </c>
      <c r="C10" s="11" t="s">
        <v>33</v>
      </c>
      <c r="D10" s="12"/>
      <c r="E10" s="9" t="str">
        <f>IF($D10="","",IFERROR(VLOOKUP($D10,Config!$A$2:$B$5,2,FALSE()),""))</f>
        <v/>
      </c>
      <c r="F10" s="13" t="s">
        <v>34</v>
      </c>
    </row>
    <row r="11" spans="1:6" ht="30" customHeight="1" x14ac:dyDescent="0.2">
      <c r="A11" s="9">
        <v>7</v>
      </c>
      <c r="B11" s="10" t="s">
        <v>32</v>
      </c>
      <c r="C11" s="11" t="s">
        <v>35</v>
      </c>
      <c r="D11" s="12"/>
      <c r="E11" s="9" t="str">
        <f>IF($D11="","",IFERROR(VLOOKUP($D11,Config!$A$2:$B$5,2,FALSE()),""))</f>
        <v/>
      </c>
      <c r="F11" s="13" t="s">
        <v>36</v>
      </c>
    </row>
    <row r="12" spans="1:6" ht="30" customHeight="1" x14ac:dyDescent="0.2">
      <c r="A12" s="9">
        <v>8</v>
      </c>
      <c r="B12" s="10" t="s">
        <v>32</v>
      </c>
      <c r="C12" s="11" t="s">
        <v>37</v>
      </c>
      <c r="D12" s="12"/>
      <c r="E12" s="9" t="str">
        <f>IF($D12="","",IFERROR(VLOOKUP($D12,Config!$A$2:$B$5,2,FALSE()),""))</f>
        <v/>
      </c>
      <c r="F12" s="13" t="s">
        <v>38</v>
      </c>
    </row>
    <row r="13" spans="1:6" ht="30" customHeight="1" x14ac:dyDescent="0.2">
      <c r="A13" s="9">
        <v>9</v>
      </c>
      <c r="B13" s="10" t="s">
        <v>32</v>
      </c>
      <c r="C13" s="11" t="s">
        <v>39</v>
      </c>
      <c r="D13" s="12"/>
      <c r="E13" s="9" t="str">
        <f>IF($D13="","",IFERROR(VLOOKUP($D13,Config!$A$2:$B$5,2,FALSE()),""))</f>
        <v/>
      </c>
      <c r="F13" s="13" t="s">
        <v>40</v>
      </c>
    </row>
    <row r="14" spans="1:6" ht="30" customHeight="1" x14ac:dyDescent="0.2">
      <c r="A14" s="9">
        <v>10</v>
      </c>
      <c r="B14" s="10" t="s">
        <v>32</v>
      </c>
      <c r="C14" s="11" t="s">
        <v>41</v>
      </c>
      <c r="D14" s="12"/>
      <c r="E14" s="9" t="str">
        <f>IF($D14="","",IFERROR(VLOOKUP($D14,Config!$A$2:$B$5,2,FALSE()),""))</f>
        <v/>
      </c>
      <c r="F14" s="13" t="s">
        <v>42</v>
      </c>
    </row>
    <row r="15" spans="1:6" ht="30" customHeight="1" x14ac:dyDescent="0.2">
      <c r="A15" s="9">
        <v>11</v>
      </c>
      <c r="B15" s="10" t="s">
        <v>43</v>
      </c>
      <c r="C15" s="11" t="s">
        <v>44</v>
      </c>
      <c r="D15" s="12"/>
      <c r="E15" s="9" t="str">
        <f>IF($D15="","",IFERROR(VLOOKUP($D15,Config!$A$2:$B$5,2,FALSE()),""))</f>
        <v/>
      </c>
      <c r="F15" s="13" t="s">
        <v>45</v>
      </c>
    </row>
    <row r="16" spans="1:6" ht="30" customHeight="1" x14ac:dyDescent="0.2">
      <c r="A16" s="9">
        <v>12</v>
      </c>
      <c r="B16" s="10" t="s">
        <v>43</v>
      </c>
      <c r="C16" s="11" t="s">
        <v>46</v>
      </c>
      <c r="D16" s="12"/>
      <c r="E16" s="9" t="str">
        <f>IF($D16="","",IFERROR(VLOOKUP($D16,Config!$A$2:$B$5,2,FALSE()),""))</f>
        <v/>
      </c>
      <c r="F16" s="13" t="s">
        <v>47</v>
      </c>
    </row>
    <row r="17" spans="1:6" ht="30" customHeight="1" x14ac:dyDescent="0.2">
      <c r="A17" s="9">
        <v>13</v>
      </c>
      <c r="B17" s="10" t="s">
        <v>43</v>
      </c>
      <c r="C17" s="11" t="s">
        <v>48</v>
      </c>
      <c r="D17" s="12"/>
      <c r="E17" s="9" t="str">
        <f>IF($D17="","",IFERROR(VLOOKUP($D17,Config!$A$2:$B$5,2,FALSE()),""))</f>
        <v/>
      </c>
      <c r="F17" s="13" t="s">
        <v>49</v>
      </c>
    </row>
    <row r="18" spans="1:6" ht="30" customHeight="1" x14ac:dyDescent="0.2">
      <c r="A18" s="9">
        <v>14</v>
      </c>
      <c r="B18" s="10" t="s">
        <v>43</v>
      </c>
      <c r="C18" s="11" t="s">
        <v>50</v>
      </c>
      <c r="D18" s="12"/>
      <c r="E18" s="9" t="str">
        <f>IF($D18="","",IFERROR(VLOOKUP($D18,Config!$A$2:$B$5,2,FALSE()),""))</f>
        <v/>
      </c>
      <c r="F18" s="13" t="s">
        <v>51</v>
      </c>
    </row>
    <row r="19" spans="1:6" ht="30" customHeight="1" x14ac:dyDescent="0.2">
      <c r="A19" s="9">
        <v>15</v>
      </c>
      <c r="B19" s="10" t="s">
        <v>43</v>
      </c>
      <c r="C19" s="11" t="s">
        <v>52</v>
      </c>
      <c r="D19" s="12"/>
      <c r="E19" s="9" t="str">
        <f>IF($D19="","",IFERROR(VLOOKUP($D19,Config!$A$2:$B$5,2,FALSE()),""))</f>
        <v/>
      </c>
      <c r="F19" s="13" t="s">
        <v>53</v>
      </c>
    </row>
    <row r="20" spans="1:6" ht="30" customHeight="1" x14ac:dyDescent="0.2">
      <c r="A20" s="9">
        <v>16</v>
      </c>
      <c r="B20" s="10" t="s">
        <v>54</v>
      </c>
      <c r="C20" s="11" t="s">
        <v>55</v>
      </c>
      <c r="D20" s="12"/>
      <c r="E20" s="9" t="str">
        <f>IF($D20="","",IFERROR(VLOOKUP($D20,Config!$A$2:$B$5,2,FALSE()),""))</f>
        <v/>
      </c>
      <c r="F20" s="13" t="s">
        <v>56</v>
      </c>
    </row>
    <row r="21" spans="1:6" ht="30" customHeight="1" x14ac:dyDescent="0.2">
      <c r="A21" s="9">
        <v>17</v>
      </c>
      <c r="B21" s="10" t="s">
        <v>54</v>
      </c>
      <c r="C21" s="11" t="s">
        <v>57</v>
      </c>
      <c r="D21" s="12"/>
      <c r="E21" s="9" t="str">
        <f>IF($D21="","",IFERROR(VLOOKUP($D21,Config!$A$2:$B$5,2,FALSE()),""))</f>
        <v/>
      </c>
      <c r="F21" s="13" t="s">
        <v>58</v>
      </c>
    </row>
    <row r="22" spans="1:6" ht="30" customHeight="1" x14ac:dyDescent="0.2">
      <c r="A22" s="9">
        <v>18</v>
      </c>
      <c r="B22" s="10" t="s">
        <v>54</v>
      </c>
      <c r="C22" s="11" t="s">
        <v>59</v>
      </c>
      <c r="D22" s="12"/>
      <c r="E22" s="9" t="str">
        <f>IF($D22="","",IFERROR(VLOOKUP($D22,Config!$A$2:$B$5,2,FALSE()),""))</f>
        <v/>
      </c>
      <c r="F22" s="13" t="s">
        <v>60</v>
      </c>
    </row>
    <row r="23" spans="1:6" ht="30" customHeight="1" x14ac:dyDescent="0.2">
      <c r="A23" s="9">
        <v>19</v>
      </c>
      <c r="B23" s="10" t="s">
        <v>54</v>
      </c>
      <c r="C23" s="11" t="s">
        <v>61</v>
      </c>
      <c r="D23" s="12"/>
      <c r="E23" s="9" t="str">
        <f>IF($D23="","",IFERROR(VLOOKUP($D23,Config!$A$2:$B$5,2,FALSE()),""))</f>
        <v/>
      </c>
      <c r="F23" s="13" t="s">
        <v>62</v>
      </c>
    </row>
    <row r="24" spans="1:6" ht="30" customHeight="1" x14ac:dyDescent="0.2">
      <c r="A24" s="9">
        <v>20</v>
      </c>
      <c r="B24" s="10" t="s">
        <v>54</v>
      </c>
      <c r="C24" s="11" t="s">
        <v>63</v>
      </c>
      <c r="D24" s="12"/>
      <c r="E24" s="9" t="str">
        <f>IF($D24="","",IFERROR(VLOOKUP($D24,Config!$A$2:$B$5,2,FALSE()),""))</f>
        <v/>
      </c>
      <c r="F24" s="13" t="s">
        <v>64</v>
      </c>
    </row>
    <row r="25" spans="1:6" ht="30" customHeight="1" x14ac:dyDescent="0.2">
      <c r="A25" s="9">
        <v>21</v>
      </c>
      <c r="B25" s="10" t="s">
        <v>65</v>
      </c>
      <c r="C25" s="11" t="s">
        <v>66</v>
      </c>
      <c r="D25" s="12"/>
      <c r="E25" s="9" t="str">
        <f>IF($D25="","",IFERROR(VLOOKUP($D25,Config!$A$2:$B$5,2,FALSE()),""))</f>
        <v/>
      </c>
      <c r="F25" s="13" t="s">
        <v>67</v>
      </c>
    </row>
    <row r="26" spans="1:6" ht="30" customHeight="1" x14ac:dyDescent="0.2">
      <c r="A26" s="9">
        <v>22</v>
      </c>
      <c r="B26" s="10" t="s">
        <v>65</v>
      </c>
      <c r="C26" s="11" t="s">
        <v>68</v>
      </c>
      <c r="D26" s="12"/>
      <c r="E26" s="9" t="str">
        <f>IF($D26="","",IFERROR(VLOOKUP($D26,Config!$A$2:$B$5,2,FALSE()),""))</f>
        <v/>
      </c>
      <c r="F26" s="13" t="s">
        <v>69</v>
      </c>
    </row>
    <row r="27" spans="1:6" ht="30" customHeight="1" x14ac:dyDescent="0.2">
      <c r="A27" s="9">
        <v>23</v>
      </c>
      <c r="B27" s="10" t="s">
        <v>65</v>
      </c>
      <c r="C27" s="11" t="s">
        <v>70</v>
      </c>
      <c r="D27" s="12"/>
      <c r="E27" s="9" t="str">
        <f>IF($D27="","",IFERROR(VLOOKUP($D27,Config!$A$2:$B$5,2,FALSE()),""))</f>
        <v/>
      </c>
      <c r="F27" s="13" t="s">
        <v>71</v>
      </c>
    </row>
    <row r="28" spans="1:6" ht="30" customHeight="1" x14ac:dyDescent="0.2">
      <c r="A28" s="9">
        <v>24</v>
      </c>
      <c r="B28" s="10" t="s">
        <v>65</v>
      </c>
      <c r="C28" s="11" t="s">
        <v>72</v>
      </c>
      <c r="D28" s="12"/>
      <c r="E28" s="9" t="str">
        <f>IF($D28="","",IFERROR(VLOOKUP($D28,Config!$A$2:$B$5,2,FALSE()),""))</f>
        <v/>
      </c>
      <c r="F28" s="13" t="s">
        <v>73</v>
      </c>
    </row>
    <row r="29" spans="1:6" ht="30" customHeight="1" x14ac:dyDescent="0.2">
      <c r="A29" s="9">
        <v>25</v>
      </c>
      <c r="B29" s="10" t="s">
        <v>65</v>
      </c>
      <c r="C29" s="11" t="s">
        <v>74</v>
      </c>
      <c r="D29" s="12"/>
      <c r="E29" s="9" t="str">
        <f>IF($D29="","",IFERROR(VLOOKUP($D29,Config!$A$2:$B$5,2,FALSE()),""))</f>
        <v/>
      </c>
      <c r="F29" s="13" t="s">
        <v>75</v>
      </c>
    </row>
  </sheetData>
  <sheetProtection password="CE4B" sheet="1"/>
  <mergeCells count="2">
    <mergeCell ref="A1:F1"/>
    <mergeCell ref="A2:F2"/>
  </mergeCells>
  <conditionalFormatting sqref="E5:E29">
    <cfRule type="cellIs" dxfId="5" priority="2" operator="equal">
      <formula>2</formula>
    </cfRule>
    <cfRule type="cellIs" dxfId="4" priority="3" operator="equal">
      <formula>1</formula>
    </cfRule>
    <cfRule type="cellIs" dxfId="3" priority="4" operator="equal">
      <formula>0</formula>
    </cfRule>
  </conditionalFormatting>
  <dataValidations count="1">
    <dataValidation type="list" allowBlank="1" errorTitle="Ungueltige Eingabe" error="Bitte Ja, Teilweise, Nein oder Unklar waehlen." sqref="D5:D29" xr:uid="{00000000-0002-0000-0100-000000000000}">
      <formula1>"Ja,Teilweise,Nein,Unklar"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showGridLines="0" zoomScaleNormal="100" workbookViewId="0">
      <selection sqref="A1:E1"/>
    </sheetView>
  </sheetViews>
  <sheetFormatPr baseColWidth="10" defaultColWidth="8.6640625" defaultRowHeight="15" x14ac:dyDescent="0.2"/>
  <cols>
    <col min="1" max="1" width="30" customWidth="1"/>
    <col min="2" max="2" width="12" customWidth="1"/>
    <col min="3" max="3" width="10" customWidth="1"/>
    <col min="4" max="4" width="14" customWidth="1"/>
    <col min="5" max="5" width="24" customWidth="1"/>
    <col min="6" max="6" width="4" customWidth="1"/>
    <col min="7" max="7" width="18" hidden="1" customWidth="1"/>
    <col min="8" max="8" width="12" hidden="1" customWidth="1"/>
  </cols>
  <sheetData>
    <row r="1" spans="1:8" ht="30" customHeight="1" x14ac:dyDescent="0.2">
      <c r="A1" s="3" t="s">
        <v>76</v>
      </c>
      <c r="B1" s="3"/>
      <c r="C1" s="3"/>
      <c r="D1" s="3"/>
      <c r="E1" s="3"/>
    </row>
    <row r="3" spans="1:8" x14ac:dyDescent="0.2">
      <c r="A3" s="8" t="s">
        <v>16</v>
      </c>
      <c r="B3" s="8" t="s">
        <v>19</v>
      </c>
      <c r="C3" s="8" t="s">
        <v>77</v>
      </c>
      <c r="D3" s="8" t="s">
        <v>78</v>
      </c>
      <c r="E3" s="8" t="s">
        <v>79</v>
      </c>
    </row>
    <row r="4" spans="1:8" x14ac:dyDescent="0.2">
      <c r="A4" s="14" t="s">
        <v>21</v>
      </c>
      <c r="B4" s="9">
        <f>SUMIF(Selbstcheck!$B$5:$B$29,$A4,Selbstcheck!$E$5:$E$29)</f>
        <v>0</v>
      </c>
      <c r="C4" s="9">
        <f>COUNTIF(Selbstcheck!$B$5:$B$29,$A4)*2</f>
        <v>10</v>
      </c>
      <c r="D4" s="15">
        <f>IFERROR($B4/$C4,0)</f>
        <v>0</v>
      </c>
      <c r="E4" s="9" t="str">
        <f>IF($D4&gt;=Config!$E$1,"gut",IF($D4&gt;=Config!$E$2,"verbessern","dringend"))</f>
        <v>dringend</v>
      </c>
      <c r="H4" s="16">
        <f>D4+ROW()/1000000</f>
        <v>3.9999999999999998E-6</v>
      </c>
    </row>
    <row r="5" spans="1:8" x14ac:dyDescent="0.2">
      <c r="A5" s="14" t="s">
        <v>32</v>
      </c>
      <c r="B5" s="9">
        <f>SUMIF(Selbstcheck!$B$5:$B$29,$A5,Selbstcheck!$E$5:$E$29)</f>
        <v>0</v>
      </c>
      <c r="C5" s="9">
        <f>COUNTIF(Selbstcheck!$B$5:$B$29,$A5)*2</f>
        <v>10</v>
      </c>
      <c r="D5" s="15">
        <f>IFERROR($B5/$C5,0)</f>
        <v>0</v>
      </c>
      <c r="E5" s="9" t="str">
        <f>IF($D5&gt;=Config!$E$1,"gut",IF($D5&gt;=Config!$E$2,"verbessern","dringend"))</f>
        <v>dringend</v>
      </c>
      <c r="H5" s="16">
        <f>D5+ROW()/1000000</f>
        <v>5.0000000000000004E-6</v>
      </c>
    </row>
    <row r="6" spans="1:8" x14ac:dyDescent="0.2">
      <c r="A6" s="14" t="s">
        <v>43</v>
      </c>
      <c r="B6" s="9">
        <f>SUMIF(Selbstcheck!$B$5:$B$29,$A6,Selbstcheck!$E$5:$E$29)</f>
        <v>0</v>
      </c>
      <c r="C6" s="9">
        <f>COUNTIF(Selbstcheck!$B$5:$B$29,$A6)*2</f>
        <v>10</v>
      </c>
      <c r="D6" s="15">
        <f>IFERROR($B6/$C6,0)</f>
        <v>0</v>
      </c>
      <c r="E6" s="9" t="str">
        <f>IF($D6&gt;=Config!$E$1,"gut",IF($D6&gt;=Config!$E$2,"verbessern","dringend"))</f>
        <v>dringend</v>
      </c>
      <c r="H6" s="16">
        <f>D6+ROW()/1000000</f>
        <v>6.0000000000000002E-6</v>
      </c>
    </row>
    <row r="7" spans="1:8" x14ac:dyDescent="0.2">
      <c r="A7" s="14" t="s">
        <v>54</v>
      </c>
      <c r="B7" s="9">
        <f>SUMIF(Selbstcheck!$B$5:$B$29,$A7,Selbstcheck!$E$5:$E$29)</f>
        <v>0</v>
      </c>
      <c r="C7" s="9">
        <f>COUNTIF(Selbstcheck!$B$5:$B$29,$A7)*2</f>
        <v>10</v>
      </c>
      <c r="D7" s="15">
        <f>IFERROR($B7/$C7,0)</f>
        <v>0</v>
      </c>
      <c r="E7" s="9" t="str">
        <f>IF($D7&gt;=Config!$E$1,"gut",IF($D7&gt;=Config!$E$2,"verbessern","dringend"))</f>
        <v>dringend</v>
      </c>
      <c r="H7" s="16">
        <f>D7+ROW()/1000000</f>
        <v>6.9999999999999999E-6</v>
      </c>
    </row>
    <row r="8" spans="1:8" x14ac:dyDescent="0.2">
      <c r="A8" s="14" t="s">
        <v>65</v>
      </c>
      <c r="B8" s="9">
        <f>SUMIF(Selbstcheck!$B$5:$B$29,$A8,Selbstcheck!$E$5:$E$29)</f>
        <v>0</v>
      </c>
      <c r="C8" s="9">
        <f>COUNTIF(Selbstcheck!$B$5:$B$29,$A8)*2</f>
        <v>10</v>
      </c>
      <c r="D8" s="15">
        <f>IFERROR($B8/$C8,0)</f>
        <v>0</v>
      </c>
      <c r="E8" s="9" t="str">
        <f>IF($D8&gt;=Config!$E$1,"gut",IF($D8&gt;=Config!$E$2,"verbessern","dringend"))</f>
        <v>dringend</v>
      </c>
      <c r="H8" s="16">
        <f>D8+ROW()/1000000</f>
        <v>7.9999999999999996E-6</v>
      </c>
    </row>
    <row r="10" spans="1:8" ht="16" x14ac:dyDescent="0.2">
      <c r="A10" s="17" t="s">
        <v>80</v>
      </c>
      <c r="B10" s="18">
        <f>SUM(B4:B8)</f>
        <v>0</v>
      </c>
      <c r="C10" s="18">
        <f>SUM(C4:C8)</f>
        <v>50</v>
      </c>
      <c r="D10" s="19">
        <f>IFERROR(B10/C10,0)</f>
        <v>0</v>
      </c>
      <c r="E10" s="20" t="str">
        <f>IF(D10&gt;=Config!$E$1,"Gut aufgestellt",IF(D10&gt;=Config!$E$2,"Auf gutem Weg","Dringender Handlungsbedarf"))</f>
        <v>Dringender Handlungsbedarf</v>
      </c>
    </row>
    <row r="13" spans="1:8" ht="15" customHeight="1" x14ac:dyDescent="0.2">
      <c r="A13" s="1" t="s">
        <v>81</v>
      </c>
      <c r="B13" s="1"/>
      <c r="C13" s="1"/>
      <c r="D13" s="1"/>
      <c r="E13" s="1"/>
    </row>
    <row r="14" spans="1:8" x14ac:dyDescent="0.2">
      <c r="A14" s="14" t="str">
        <f>IFERROR(INDEX($A$4:$A$8,MATCH(SMALL($H$4:$H$8,1),$H$4:$H$8,0)),"")</f>
        <v>A  Backup &amp; Wiederherstellung</v>
      </c>
      <c r="D14" s="15">
        <f>IFERROR(INDEX($D$4:$D$8,MATCH(SMALL($H$4:$H$8,1),$H$4:$H$8,0)),"")</f>
        <v>0</v>
      </c>
      <c r="E14" s="9" t="str">
        <f>IF($D14="","",IF($D14&gt;=Config!$E$1,"gut",IF($D14&gt;=Config!$E$2,"verbessern","dringend")))</f>
        <v>dringend</v>
      </c>
    </row>
    <row r="15" spans="1:8" x14ac:dyDescent="0.2">
      <c r="A15" s="14" t="str">
        <f>IFERROR(INDEX($A$4:$A$8,MATCH(SMALL($H$4:$H$8,2),$H$4:$H$8,0)),"")</f>
        <v>B  Identitaet &amp; Zugaenge</v>
      </c>
      <c r="D15" s="15">
        <f>IFERROR(INDEX($D$4:$D$8,MATCH(SMALL($H$4:$H$8,2),$H$4:$H$8,0)),"")</f>
        <v>0</v>
      </c>
      <c r="E15" s="9" t="str">
        <f>IF($D15="","",IF($D15&gt;=Config!$E$1,"gut",IF($D15&gt;=Config!$E$2,"verbessern","dringend")))</f>
        <v>dringend</v>
      </c>
    </row>
    <row r="16" spans="1:8" x14ac:dyDescent="0.2">
      <c r="A16" s="14" t="str">
        <f>IFERROR(INDEX($A$4:$A$8,MATCH(SMALL($H$4:$H$8,3),$H$4:$H$8,0)),"")</f>
        <v>C  Netz &amp; Haertung</v>
      </c>
      <c r="D16" s="15">
        <f>IFERROR(INDEX($D$4:$D$8,MATCH(SMALL($H$4:$H$8,3),$H$4:$H$8,0)),"")</f>
        <v>0</v>
      </c>
      <c r="E16" s="9" t="str">
        <f>IF($D16="","",IF($D16&gt;=Config!$E$1,"gut",IF($D16&gt;=Config!$E$2,"verbessern","dringend")))</f>
        <v>dringend</v>
      </c>
    </row>
  </sheetData>
  <sheetProtection sheet="1"/>
  <mergeCells count="2">
    <mergeCell ref="A1:E1"/>
    <mergeCell ref="A13:E13"/>
  </mergeCells>
  <conditionalFormatting sqref="D4:D10">
    <cfRule type="cellIs" dxfId="2" priority="2" operator="greaterThanOrEqual">
      <formula>0.8</formula>
    </cfRule>
    <cfRule type="cellIs" dxfId="1" priority="3" operator="greaterThanOrEqual">
      <formula>0.5</formula>
    </cfRule>
    <cfRule type="cellIs" dxfId="0" priority="4" operator="lessThan">
      <formula>0.5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zoomScaleNormal="100" workbookViewId="0"/>
  </sheetViews>
  <sheetFormatPr baseColWidth="10" defaultColWidth="8.6640625" defaultRowHeight="15" x14ac:dyDescent="0.2"/>
  <sheetData>
    <row r="1" spans="1:5" x14ac:dyDescent="0.2">
      <c r="A1" t="s">
        <v>18</v>
      </c>
      <c r="B1" t="s">
        <v>19</v>
      </c>
      <c r="D1" t="s">
        <v>82</v>
      </c>
      <c r="E1">
        <v>0.8</v>
      </c>
    </row>
    <row r="2" spans="1:5" x14ac:dyDescent="0.2">
      <c r="A2" t="s">
        <v>83</v>
      </c>
      <c r="B2">
        <v>2</v>
      </c>
      <c r="D2" t="s">
        <v>84</v>
      </c>
      <c r="E2">
        <v>0.5</v>
      </c>
    </row>
    <row r="3" spans="1:5" x14ac:dyDescent="0.2">
      <c r="A3" t="s">
        <v>85</v>
      </c>
      <c r="B3">
        <v>1</v>
      </c>
    </row>
    <row r="4" spans="1:5" x14ac:dyDescent="0.2">
      <c r="A4" t="s">
        <v>86</v>
      </c>
      <c r="B4">
        <v>0</v>
      </c>
    </row>
    <row r="5" spans="1:5" x14ac:dyDescent="0.2">
      <c r="A5" t="s">
        <v>87</v>
      </c>
      <c r="B5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Selbstcheck</vt:lpstr>
      <vt:lpstr>Auswertung</vt:lpstr>
      <vt:lpstr>Config</vt:lpstr>
    </vt:vector>
  </TitlesOfParts>
  <Manager/>
  <Company>GRC Consulting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Hessel</dc:creator>
  <cp:keywords/>
  <dc:description/>
  <cp:lastModifiedBy>Hessel, Andreas (ASB LV Rheinland-Pfalz e.V.)</cp:lastModifiedBy>
  <cp:revision>1</cp:revision>
  <dcterms:created xsi:type="dcterms:W3CDTF">2026-07-18T05:55:16Z</dcterms:created>
  <dcterms:modified xsi:type="dcterms:W3CDTF">2026-07-18T06:00:27Z</dcterms:modified>
  <cp:category/>
  <dc:language>en-US</dc:language>
</cp:coreProperties>
</file>